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tiquaries\Newsbulletins\Blair papers, photos and docs\Doc 13, distribution of Papists horses\"/>
    </mc:Choice>
  </mc:AlternateContent>
  <bookViews>
    <workbookView xWindow="-96" yWindow="-96" windowWidth="20712" windowHeight="1266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C11" i="1"/>
  <c r="D11" i="1" s="1"/>
  <c r="E11" i="1" s="1"/>
  <c r="H10" i="1"/>
  <c r="C10" i="1"/>
  <c r="D10" i="1" s="1"/>
  <c r="E10" i="1" s="1"/>
  <c r="I11" i="1" l="1"/>
  <c r="I10" i="1"/>
  <c r="H8" i="1"/>
  <c r="H7" i="1"/>
  <c r="I7" i="1" s="1"/>
  <c r="H6" i="1"/>
  <c r="I6" i="1" s="1"/>
  <c r="H5" i="1"/>
  <c r="I5" i="1" s="1"/>
  <c r="D8" i="1"/>
  <c r="E8" i="1" s="1"/>
  <c r="D7" i="1"/>
  <c r="E7" i="1" s="1"/>
  <c r="C8" i="1"/>
  <c r="C7" i="1"/>
  <c r="C6" i="1"/>
  <c r="D6" i="1" s="1"/>
  <c r="E6" i="1" s="1"/>
  <c r="C5" i="1"/>
  <c r="D5" i="1" s="1"/>
  <c r="E5" i="1" s="1"/>
  <c r="I8" i="1" l="1"/>
</calcChain>
</file>

<file path=xl/sharedStrings.xml><?xml version="1.0" encoding="utf-8"?>
<sst xmlns="http://schemas.openxmlformats.org/spreadsheetml/2006/main" count="254" uniqueCount="203">
  <si>
    <t>Rentall</t>
  </si>
  <si>
    <t>No. of Horses</t>
  </si>
  <si>
    <t>P annum</t>
  </si>
  <si>
    <t>L. s. d.</t>
  </si>
  <si>
    <t>Distribution of the Papists Horses within the County of Northumber</t>
  </si>
  <si>
    <t xml:space="preserve">                                               North Troop</t>
  </si>
  <si>
    <t>560 : 00 : 00</t>
  </si>
  <si>
    <t>1- - - 1/10-</t>
  </si>
  <si>
    <t>Cartington &amp; other places Sr. Nicolas Shereburne - - - -</t>
  </si>
  <si>
    <t>08 : 16 : 00</t>
  </si>
  <si>
    <t>250 : 00 : 00</t>
  </si>
  <si>
    <t>- - 1/2 - - -</t>
  </si>
  <si>
    <t>Cartington &amp; other places Jno. Talbot Esqr. - - - - - - - - -</t>
  </si>
  <si>
    <t>04 : 00 : 00</t>
  </si>
  <si>
    <t>192 : 00 : 00</t>
  </si>
  <si>
    <t>- - - 1/3  1/20</t>
  </si>
  <si>
    <t>Harbottle Brandon Peales &amp; South Burdhope Jno. Gascoign Esqr.</t>
  </si>
  <si>
    <t>03 : 01 : 04</t>
  </si>
  <si>
    <t>1279 : 00 : 00</t>
  </si>
  <si>
    <t>2 - 1/2 - - -</t>
  </si>
  <si>
    <t>20 : 00 : 00</t>
  </si>
  <si>
    <t>167 : 00 : 00</t>
  </si>
  <si>
    <t xml:space="preserve"> - - - 1/3 - -</t>
  </si>
  <si>
    <t>Corsenside &amp; other places Wm. Hardwick Esqr. - - - -</t>
  </si>
  <si>
    <t>02 : 13 : 04</t>
  </si>
  <si>
    <t>100 : 00 : 00</t>
  </si>
  <si>
    <t>- - - -1/5 - -</t>
  </si>
  <si>
    <t>Stockfield Hall in the Parish of Biwell Mr Jno. Newton</t>
  </si>
  <si>
    <t>01 : 12 : 00</t>
  </si>
  <si>
    <t xml:space="preserve">                                                   South Troop</t>
  </si>
  <si>
    <t>40 : 02 : 08</t>
  </si>
  <si>
    <t>760 : 00 : 00</t>
  </si>
  <si>
    <t>1 - - 1/2 - -</t>
  </si>
  <si>
    <t>Capheaton Chollerton &amp; [?] Lands Sr. Jno. &amp; Lady Swinborne - -</t>
  </si>
  <si>
    <t>12 : 00 : 00</t>
  </si>
  <si>
    <t xml:space="preserve">1028 : 00 : 00 </t>
  </si>
  <si>
    <t>2 - - - 1/20</t>
  </si>
  <si>
    <t xml:space="preserve">Bittlestone Hallistone Ingram [?high] newton Rothbury Elsdon [?Sheremordon] [?Ghb]. Wm. Selby Esqr. </t>
  </si>
  <si>
    <t>16 : 08 : 00</t>
  </si>
  <si>
    <t>600 : 00 : 00</t>
  </si>
  <si>
    <t>1 - - 1/5 - - - -</t>
  </si>
  <si>
    <t>Beaufront Errington [?]ington &amp; other places Wm. Errington Esqr.</t>
  </si>
  <si>
    <t>09 : 12 : 00</t>
  </si>
  <si>
    <t>1325 : 00 : 00</t>
  </si>
  <si>
    <t>- - 1/4 - -</t>
  </si>
  <si>
    <t>Low Trewhitt Wm. Potts - - - - - - -</t>
  </si>
  <si>
    <t>02 : 00 : 00</t>
  </si>
  <si>
    <t xml:space="preserve">                                                Collonells Company</t>
  </si>
  <si>
    <t>40 : 00 : 00</t>
  </si>
  <si>
    <t xml:space="preserve">1000 : 00 : 00 </t>
  </si>
  <si>
    <t>2 - - - -</t>
  </si>
  <si>
    <t>Nafferton Plessy Shotton Edge Bridge  house Newsham &amp; Blyths Hook</t>
  </si>
  <si>
    <t>16 : 00 : 00</t>
  </si>
  <si>
    <t>625 : 00 : 00</t>
  </si>
  <si>
    <t>1 - - 1/4 - -</t>
  </si>
  <si>
    <t>10 : 00 : 00</t>
  </si>
  <si>
    <t>311 : 00 : 00</t>
  </si>
  <si>
    <t>- - - 3/5 - -</t>
  </si>
  <si>
    <t>04 : 16 : 00</t>
  </si>
  <si>
    <t>30 : 16 : 00</t>
  </si>
  <si>
    <t>490 : 00 : 00</t>
  </si>
  <si>
    <t>07 : 17 : 04</t>
  </si>
  <si>
    <t>682 : 00 : 00</t>
  </si>
  <si>
    <t>10 : 18 : 00</t>
  </si>
  <si>
    <t>300 : 00 : 00</t>
  </si>
  <si>
    <t>- - 3/? - - -</t>
  </si>
  <si>
    <t>150 : 00 : 00</t>
  </si>
  <si>
    <t>- 1/4 - - -</t>
  </si>
  <si>
    <t xml:space="preserve">Netherwitton Nicholas Thornton Esqrs widw. - - - - - - </t>
  </si>
  <si>
    <t>104 : 00 : 00</t>
  </si>
  <si>
    <t>- - - 1/5 - -</t>
  </si>
  <si>
    <t>Stagshaw Close Corbridge Lands with Lands in Hexhamshire Mr Thos. Gibson</t>
  </si>
  <si>
    <t xml:space="preserve">          X</t>
  </si>
  <si>
    <t>27 : 01 : 04</t>
  </si>
  <si>
    <t>660 : 00 : 00</t>
  </si>
  <si>
    <t>1 - - 1/3 - -</t>
  </si>
  <si>
    <t>10 : 13 : 04</t>
  </si>
  <si>
    <t>?96 : 00 : 00</t>
  </si>
  <si>
    <t xml:space="preserve">1 - 1/3 - 2/5 - 1/20 </t>
  </si>
  <si>
    <t xml:space="preserve">                         X</t>
  </si>
  <si>
    <t xml:space="preserve">100 : 00 : 00 </t>
  </si>
  <si>
    <t>- - 1/5 - -</t>
  </si>
  <si>
    <t>Newton Hall Lady Catherine Radcliffe - - - - -</t>
  </si>
  <si>
    <t xml:space="preserve">116 : 00 : 00 </t>
  </si>
  <si>
    <t>Newton Hall Lady Eliz Radcliffe- - - - - - - -  - - - - - - - - - - - - - --</t>
  </si>
  <si>
    <t xml:space="preserve">- - - 1/4 - - </t>
  </si>
  <si>
    <t>[?8]41 : 00 : 00</t>
  </si>
  <si>
    <t xml:space="preserve">Elsdon Lands with other Lands in the Parishes of Elsdon                                                                            } </t>
  </si>
  <si>
    <t>and Rothbury Cathrine Hailes - - - - - - - - -                                                                                                     }</t>
  </si>
  <si>
    <r>
      <rPr>
        <u/>
        <sz val="11"/>
        <color theme="1"/>
        <rFont val="Calibri"/>
        <family val="2"/>
        <scheme val="minor"/>
      </rPr>
      <t>01 : 04 : 00</t>
    </r>
  </si>
  <si>
    <t>24 : 00 : 00</t>
  </si>
  <si>
    <t xml:space="preserve">Arthur Radcliffe was the Son of </t>
  </si>
  <si>
    <t>Sr. Francis first Earl of Derwenwater</t>
  </si>
  <si>
    <t>born 16[?94]     Arthur Wouls [?]</t>
  </si>
  <si>
    <t>[??]</t>
  </si>
  <si>
    <t>L s d</t>
  </si>
  <si>
    <t>No. of Foot</t>
  </si>
  <si>
    <t>p. annum</t>
  </si>
  <si>
    <t xml:space="preserve">                                     Fifth Company</t>
  </si>
  <si>
    <t>360 : 00 : 00</t>
  </si>
  <si>
    <t>3/5 [?] 1/2 of 1/5</t>
  </si>
  <si>
    <t>- - -</t>
  </si>
  <si>
    <t>Newbigin and Thirlwell Mrs Thirlwell - - - - -</t>
  </si>
  <si>
    <t>05 : 12 : 00</t>
  </si>
  <si>
    <t>176 : 00 : 00</t>
  </si>
  <si>
    <t>- 1/3 - - -</t>
  </si>
  <si>
    <t>120 : 00 : 00</t>
  </si>
  <si>
    <t>- - 1/5 - 1/20</t>
  </si>
  <si>
    <t>Bolton Shawdon Woodhouse  Crawley Branton doxford &amp; Heworth Mrs. Brown</t>
  </si>
  <si>
    <t>1/5 - - -</t>
  </si>
  <si>
    <t>Widrington Lands the Hon [?] Hon: Widrington Esqr - -</t>
  </si>
  <si>
    <t>168 : 00 : 00</t>
  </si>
  <si>
    <t xml:space="preserve">- 1/3 - - </t>
  </si>
  <si>
    <t>Healey Lands in the parishes of Bywell and St Peter Mr. Wm. Sanderson</t>
  </si>
  <si>
    <t>050 : 00 : 00</t>
  </si>
  <si>
    <t>- - - -</t>
  </si>
  <si>
    <t>1 - -</t>
  </si>
  <si>
    <t>Denton Lands Mary Errington widw. Of Lancelot Errington - -</t>
  </si>
  <si>
    <t>01 : 10 : 00</t>
  </si>
  <si>
    <t>160 : 00 : 00</t>
  </si>
  <si>
    <t>1 - 1/5 -</t>
  </si>
  <si>
    <t>Denton Lands Anthony Errington - - - - - - - - - - - - -</t>
  </si>
  <si>
    <t>01 : 16 : 00</t>
  </si>
  <si>
    <t>075 : 00 : 00</t>
  </si>
  <si>
    <t>1 - 1/2 -</t>
  </si>
  <si>
    <t>02 : 05 : 00</t>
  </si>
  <si>
    <t>1/4 - 1/14 -</t>
  </si>
  <si>
    <t>Weetwood Lordship wth. Lands and Tenements there Mr Lancelot Ord</t>
  </si>
  <si>
    <t>02 : 11 : 00</t>
  </si>
  <si>
    <t>14 : 04 : 08</t>
  </si>
  <si>
    <t xml:space="preserve">                                     Sixth Company</t>
  </si>
  <si>
    <t xml:space="preserve">- 1/5 - - </t>
  </si>
  <si>
    <t xml:space="preserve">Sturton Granige Wm. Ord Esqr. - - - - - - - - - - </t>
  </si>
  <si>
    <t xml:space="preserve">Noram Shire Giths Lady Mary Radcliffe - - - - - - </t>
  </si>
  <si>
    <t>06 : 18 : 08</t>
  </si>
  <si>
    <t>440 : 00 : 00</t>
  </si>
  <si>
    <t>2/3 - 1/5 - -</t>
  </si>
  <si>
    <t>053 : 00 : 00</t>
  </si>
  <si>
    <t>Blackburne in Simondside Parish Mary Errington of Hexham Widw.</t>
  </si>
  <si>
    <t>Portgate Mr Gilbert Errington - - - - - - -</t>
  </si>
  <si>
    <t>060 : 00 : 00</t>
  </si>
  <si>
    <t>1/5 1/2 of 1/5 -</t>
  </si>
  <si>
    <t>Bentland &amp; other Lands in the Parish Alliston Mr. Robert Widrington</t>
  </si>
  <si>
    <t>02 : 08 : 00</t>
  </si>
  <si>
    <t>523 : 00 : 00</t>
  </si>
  <si>
    <t>1- - - 1/30</t>
  </si>
  <si>
    <t>Wallick Granige upper [??] newbrough Fourstones and S[??] Sheels}</t>
  </si>
  <si>
    <t>Mr.Edward Errington and Mr Edwd. Charleton- - - - - - - - - - - }</t>
  </si>
  <si>
    <t>08 : 06 : 00</t>
  </si>
  <si>
    <t>24 : 00 : 08</t>
  </si>
  <si>
    <t xml:space="preserve">                                      Treasurer.</t>
  </si>
  <si>
    <t>741 : 00 : 00</t>
  </si>
  <si>
    <t>1 1/4 - 1/35 -</t>
  </si>
  <si>
    <t>- -</t>
  </si>
  <si>
    <t>11 : 12 : 00</t>
  </si>
  <si>
    <t>040 : 00 : 00</t>
  </si>
  <si>
    <t xml:space="preserve">4/5 - </t>
  </si>
  <si>
    <t>01 : 04 : 00</t>
  </si>
  <si>
    <t>James Ratcliffe died Feb 1716    between 1716 and 1720}</t>
  </si>
  <si>
    <t xml:space="preserve">                     Thos Gibson died 1720}</t>
  </si>
  <si>
    <t>Folton Bockenfield Longhorsley Sireenwood Sicilhaugh Nether House}</t>
  </si>
  <si>
    <t>Cramlington Mannor &amp; Biker Lordship Sr. Hon: Lawson &amp; his Son Jno. Lawson Esqr.</t>
  </si>
  <si>
    <t>Berwick Hill Mary Steppleton widw. - - - -</t>
  </si>
  <si>
    <t xml:space="preserve">                                        Lieuetenant Collonelis Company</t>
  </si>
  <si>
    <t>Pont Island Westhouses Smallburne &amp; other places Nicholas Stappleton Errington Esqr</t>
  </si>
  <si>
    <t>- 1/3 3/5 1/20 - -</t>
  </si>
  <si>
    <t>1.1/5 3 pb of 1/5</t>
  </si>
  <si>
    <t>Chessburne Granige Eachwick Nasebitt Owston &amp; Gihhester Ra: Widrington Esqr</t>
  </si>
  <si>
    <t>Kirkwhelpington Harrburne Granige &amp; other places Arthur Radcliffe Esqr</t>
  </si>
  <si>
    <t xml:space="preserve">                                                      (died 12 May 1720)</t>
  </si>
  <si>
    <t xml:space="preserve">         [??]    [?]ettrington           [??] other places Jno Havering Esqr                                                                                     and other places Jno. ? Esqr</t>
  </si>
  <si>
    <t xml:space="preserve">  Heslerigg Ellingham                    [??]                                        South Houses}                                                                </t>
  </si>
  <si>
    <t xml:space="preserve">   [?]haugh                                   and other places Edwd. Haggerston Esqr.            }</t>
  </si>
  <si>
    <t>14 : 05 : 04</t>
  </si>
  <si>
    <t xml:space="preserve">                                         Majors Companny</t>
  </si>
  <si>
    <t xml:space="preserve">                                         Fourth Company</t>
  </si>
  <si>
    <t>Langley Barrony Whitton Stall [?] Lands Spindleston and other places                                                             }</t>
  </si>
  <si>
    <t>Countess Anna Maria Radcliffe widw. Of the Earl of Darwentwater                                                          }</t>
  </si>
  <si>
    <t>Hesleside Lordship Langley [?Bradford] [?Auton Hill] &amp; other places Mr Charlton Yorke</t>
  </si>
  <si>
    <t>- 4/5 of a [?colt]</t>
  </si>
  <si>
    <t>Hexhamshire Mr Francis Carnaby - - - - - - - - - - - - - - - - - - - - -}</t>
  </si>
  <si>
    <t>Birkhead Coltparke and Rilton Mr. Edwd. Widrington - - - -</t>
  </si>
  <si>
    <t>Hankup Stokoe wth. Lands in the parishes of Bellingham and  }</t>
  </si>
  <si>
    <t>Simondburne Mary Gibson of Stone Croft widw. - - - - - - - -}</t>
  </si>
  <si>
    <t xml:space="preserve">East Matfen Lands James and Thos. Fenwick - </t>
  </si>
  <si>
    <t xml:space="preserve">Nubbeck with Mosses Lands and Tenements in Hexham and}  </t>
  </si>
  <si>
    <t>Alnwick Lands and [??] widw. Coats - - - -</t>
  </si>
  <si>
    <t xml:space="preserve">                                  [??]</t>
  </si>
  <si>
    <t>Cop[?] Knaresdale Hambleton and Ake[?]ld Mrs. Mary Phillips - -</t>
  </si>
  <si>
    <t>Date of this document can be set down to 168[?8]</t>
  </si>
  <si>
    <t>£ per horse</t>
  </si>
  <si>
    <t>£ per Horse</t>
  </si>
  <si>
    <t>pence per</t>
  </si>
  <si>
    <t>annum</t>
  </si>
  <si>
    <t>(valuation)</t>
  </si>
  <si>
    <t>(payment)</t>
  </si>
  <si>
    <t>Deviation</t>
  </si>
  <si>
    <t>from 500</t>
  </si>
  <si>
    <t xml:space="preserve">land to the Severall Officers </t>
  </si>
  <si>
    <t xml:space="preserve">[?La]wton Hall Corbridge  </t>
  </si>
  <si>
    <t>Weldon &amp; other places Edwd. Horsley                      }</t>
  </si>
  <si>
    <t xml:space="preserve">tot. </t>
  </si>
  <si>
    <t>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</si>
</sst>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onsolas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Consolas"/>
      <family val="2"/>
    </font>
    <font>
      <u/>
      <sz val="10"/>
      <color theme="1"/>
      <name val="Consolas"/>
      <family val="3"/>
    </font>
    <font>
      <sz val="10"/>
      <color rgb="FFFF0000"/>
      <name val="Consola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6" fontId="0" fillId="0" borderId="0" xfId="0" quotePrefix="1" applyNumberFormat="1" applyAlignment="1">
      <alignment horizontal="left"/>
    </xf>
    <xf numFmtId="0" fontId="0" fillId="0" borderId="0" xfId="0" quotePrefix="1"/>
    <xf numFmtId="0" fontId="2" fillId="0" borderId="0" xfId="0" quotePrefix="1" applyFont="1"/>
    <xf numFmtId="0" fontId="3" fillId="0" borderId="0" xfId="0" quotePrefix="1" applyFont="1"/>
    <xf numFmtId="0" fontId="0" fillId="0" borderId="0" xfId="0" applyAlignment="1">
      <alignment horizontal="left"/>
    </xf>
    <xf numFmtId="2" fontId="4" fillId="0" borderId="0" xfId="0" applyNumberFormat="1" applyFont="1"/>
    <xf numFmtId="2" fontId="4" fillId="0" borderId="0" xfId="0" quotePrefix="1" applyNumberFormat="1" applyFont="1"/>
    <xf numFmtId="0" fontId="4" fillId="0" borderId="0" xfId="0" applyFont="1"/>
    <xf numFmtId="0" fontId="0" fillId="0" borderId="0" xfId="0" applyAlignment="1">
      <alignment horizontal="right"/>
    </xf>
    <xf numFmtId="21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right"/>
    </xf>
    <xf numFmtId="0" fontId="0" fillId="0" borderId="0" xfId="0" quotePrefix="1" applyFont="1" applyAlignment="1">
      <alignment horizontal="right"/>
    </xf>
    <xf numFmtId="4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18" sqref="F18"/>
    </sheetView>
  </sheetViews>
  <sheetFormatPr defaultRowHeight="13.2" x14ac:dyDescent="0.25"/>
  <cols>
    <col min="1" max="1" width="14.88671875" customWidth="1"/>
    <col min="2" max="2" width="17.77734375" customWidth="1"/>
    <col min="3" max="3" width="5.77734375" style="6" bestFit="1" customWidth="1"/>
    <col min="4" max="4" width="13" style="6" customWidth="1"/>
    <col min="5" max="5" width="9.77734375" style="6" bestFit="1" customWidth="1"/>
    <col min="6" max="6" width="100.33203125" customWidth="1"/>
    <col min="7" max="7" width="15" style="9" customWidth="1"/>
    <col min="8" max="8" width="9.77734375" style="8" customWidth="1"/>
    <col min="9" max="9" width="9.109375" style="8"/>
  </cols>
  <sheetData>
    <row r="1" spans="1:9" x14ac:dyDescent="0.25">
      <c r="A1" t="s">
        <v>0</v>
      </c>
      <c r="B1" t="s">
        <v>1</v>
      </c>
      <c r="C1" s="6" t="s">
        <v>201</v>
      </c>
      <c r="D1" s="6" t="s">
        <v>191</v>
      </c>
      <c r="E1" s="6" t="s">
        <v>196</v>
      </c>
      <c r="G1" s="9" t="s">
        <v>2</v>
      </c>
      <c r="H1" s="8" t="s">
        <v>192</v>
      </c>
      <c r="I1" s="8" t="s">
        <v>190</v>
      </c>
    </row>
    <row r="2" spans="1:9" x14ac:dyDescent="0.25">
      <c r="A2" t="s">
        <v>3</v>
      </c>
      <c r="C2" s="6" t="s">
        <v>202</v>
      </c>
      <c r="D2" s="6" t="s">
        <v>194</v>
      </c>
      <c r="E2" s="6" t="s">
        <v>197</v>
      </c>
      <c r="F2" t="s">
        <v>4</v>
      </c>
      <c r="G2" s="9" t="s">
        <v>3</v>
      </c>
      <c r="H2" s="8" t="s">
        <v>193</v>
      </c>
      <c r="I2" s="8" t="s">
        <v>195</v>
      </c>
    </row>
    <row r="3" spans="1:9" x14ac:dyDescent="0.25">
      <c r="F3" t="s">
        <v>198</v>
      </c>
    </row>
    <row r="4" spans="1:9" x14ac:dyDescent="0.25">
      <c r="F4" t="s">
        <v>5</v>
      </c>
    </row>
    <row r="5" spans="1:9" x14ac:dyDescent="0.25">
      <c r="A5" s="1" t="s">
        <v>6</v>
      </c>
      <c r="B5" t="s">
        <v>7</v>
      </c>
      <c r="C5" s="6">
        <f>1.1</f>
        <v>1.1000000000000001</v>
      </c>
      <c r="D5" s="6">
        <f>560/C5</f>
        <v>509.09090909090907</v>
      </c>
      <c r="E5" s="6">
        <f>D5/500</f>
        <v>1.0181818181818181</v>
      </c>
      <c r="F5" t="s">
        <v>8</v>
      </c>
      <c r="G5" s="10" t="s">
        <v>9</v>
      </c>
      <c r="H5" s="8">
        <f>(8*240)+(16*12)</f>
        <v>2112</v>
      </c>
      <c r="I5" s="8">
        <f>(H5/C5)/240</f>
        <v>7.9999999999999991</v>
      </c>
    </row>
    <row r="6" spans="1:9" x14ac:dyDescent="0.25">
      <c r="A6" s="2" t="s">
        <v>10</v>
      </c>
      <c r="B6" s="2" t="s">
        <v>11</v>
      </c>
      <c r="C6" s="7">
        <f>0.5</f>
        <v>0.5</v>
      </c>
      <c r="D6" s="7">
        <f>250/C6</f>
        <v>500</v>
      </c>
      <c r="E6" s="6">
        <f t="shared" ref="E6:E11" si="0">D6/500</f>
        <v>1</v>
      </c>
      <c r="F6" t="s">
        <v>12</v>
      </c>
      <c r="G6" s="11" t="s">
        <v>13</v>
      </c>
      <c r="H6" s="8">
        <f>4*240</f>
        <v>960</v>
      </c>
      <c r="I6" s="8">
        <f>(H6/C6)/240</f>
        <v>8</v>
      </c>
    </row>
    <row r="7" spans="1:9" x14ac:dyDescent="0.25">
      <c r="A7" s="2" t="s">
        <v>14</v>
      </c>
      <c r="B7" s="2" t="s">
        <v>15</v>
      </c>
      <c r="C7" s="7">
        <f>(1/3)+(1/20)</f>
        <v>0.3833333333333333</v>
      </c>
      <c r="D7" s="7">
        <f>192/C7</f>
        <v>500.86956521739137</v>
      </c>
      <c r="E7" s="6">
        <f t="shared" si="0"/>
        <v>1.0017391304347827</v>
      </c>
      <c r="F7" t="s">
        <v>16</v>
      </c>
      <c r="G7" s="11" t="s">
        <v>17</v>
      </c>
      <c r="H7" s="8">
        <f>(3*240)+12+4</f>
        <v>736</v>
      </c>
      <c r="I7" s="8">
        <f>(H7/C7)/240</f>
        <v>8.0000000000000018</v>
      </c>
    </row>
    <row r="8" spans="1:9" x14ac:dyDescent="0.25">
      <c r="A8" s="2" t="s">
        <v>18</v>
      </c>
      <c r="B8" s="2" t="s">
        <v>19</v>
      </c>
      <c r="C8" s="7">
        <f>2.5</f>
        <v>2.5</v>
      </c>
      <c r="D8" s="7">
        <f>1279/C8</f>
        <v>511.6</v>
      </c>
      <c r="E8" s="6">
        <f t="shared" si="0"/>
        <v>1.0232000000000001</v>
      </c>
      <c r="F8" t="s">
        <v>160</v>
      </c>
      <c r="G8" s="11" t="s">
        <v>20</v>
      </c>
      <c r="H8" s="8">
        <f>20*240</f>
        <v>4800</v>
      </c>
      <c r="I8" s="8">
        <f>(H8/C8)/240</f>
        <v>8</v>
      </c>
    </row>
    <row r="9" spans="1:9" x14ac:dyDescent="0.25">
      <c r="F9" t="s">
        <v>200</v>
      </c>
    </row>
    <row r="10" spans="1:9" x14ac:dyDescent="0.25">
      <c r="A10" s="2" t="s">
        <v>21</v>
      </c>
      <c r="B10" s="2" t="s">
        <v>22</v>
      </c>
      <c r="C10" s="7">
        <f>1/3</f>
        <v>0.33333333333333331</v>
      </c>
      <c r="D10" s="7">
        <f>167/C10</f>
        <v>501</v>
      </c>
      <c r="E10" s="6">
        <f t="shared" si="0"/>
        <v>1.002</v>
      </c>
      <c r="F10" t="s">
        <v>23</v>
      </c>
      <c r="G10" s="11" t="s">
        <v>24</v>
      </c>
      <c r="H10" s="8">
        <f>(2*240)+(13*12)+4</f>
        <v>640</v>
      </c>
      <c r="I10" s="8">
        <f>(H10/C10)/240</f>
        <v>8</v>
      </c>
    </row>
    <row r="11" spans="1:9" ht="14.4" x14ac:dyDescent="0.3">
      <c r="A11" s="2" t="s">
        <v>25</v>
      </c>
      <c r="B11" s="2" t="s">
        <v>26</v>
      </c>
      <c r="C11" s="7">
        <f>1/5</f>
        <v>0.2</v>
      </c>
      <c r="D11" s="7">
        <f>100/C11</f>
        <v>500</v>
      </c>
      <c r="E11" s="6">
        <f t="shared" si="0"/>
        <v>1</v>
      </c>
      <c r="F11" t="s">
        <v>27</v>
      </c>
      <c r="G11" s="12" t="s">
        <v>28</v>
      </c>
      <c r="H11" s="8">
        <f>240+(12*12)</f>
        <v>384</v>
      </c>
      <c r="I11" s="8">
        <f>(H11/C11)/240</f>
        <v>8</v>
      </c>
    </row>
    <row r="12" spans="1:9" ht="14.4" x14ac:dyDescent="0.3">
      <c r="F12" t="s">
        <v>29</v>
      </c>
      <c r="G12" s="12" t="s">
        <v>30</v>
      </c>
    </row>
    <row r="13" spans="1:9" x14ac:dyDescent="0.25">
      <c r="A13" s="2" t="s">
        <v>31</v>
      </c>
      <c r="B13" s="2" t="s">
        <v>32</v>
      </c>
      <c r="C13" s="7"/>
      <c r="D13" s="7"/>
      <c r="E13" s="7"/>
      <c r="F13" t="s">
        <v>33</v>
      </c>
      <c r="G13" s="11" t="s">
        <v>34</v>
      </c>
    </row>
    <row r="14" spans="1:9" x14ac:dyDescent="0.25">
      <c r="A14" s="2" t="s">
        <v>35</v>
      </c>
      <c r="B14" s="2" t="s">
        <v>36</v>
      </c>
      <c r="C14" s="7"/>
      <c r="D14" s="7"/>
      <c r="E14" s="7"/>
      <c r="F14" t="s">
        <v>37</v>
      </c>
      <c r="G14" s="11" t="s">
        <v>38</v>
      </c>
    </row>
    <row r="15" spans="1:9" x14ac:dyDescent="0.25">
      <c r="A15" s="2" t="s">
        <v>39</v>
      </c>
      <c r="B15" s="2" t="s">
        <v>40</v>
      </c>
      <c r="C15" s="7"/>
      <c r="D15" s="7"/>
      <c r="E15" s="7"/>
      <c r="F15" t="s">
        <v>41</v>
      </c>
      <c r="G15" s="11" t="s">
        <v>42</v>
      </c>
    </row>
    <row r="16" spans="1:9" ht="14.4" x14ac:dyDescent="0.3">
      <c r="A16" s="2" t="s">
        <v>43</v>
      </c>
      <c r="B16" s="2" t="s">
        <v>44</v>
      </c>
      <c r="C16" s="7"/>
      <c r="D16" s="7"/>
      <c r="E16" s="7"/>
      <c r="F16" t="s">
        <v>45</v>
      </c>
      <c r="G16" s="12" t="s">
        <v>46</v>
      </c>
    </row>
    <row r="17" spans="1:7" ht="14.4" x14ac:dyDescent="0.3">
      <c r="F17" t="s">
        <v>47</v>
      </c>
      <c r="G17" s="12" t="s">
        <v>48</v>
      </c>
    </row>
    <row r="18" spans="1:7" x14ac:dyDescent="0.25">
      <c r="A18" s="2" t="s">
        <v>49</v>
      </c>
      <c r="B18" s="2" t="s">
        <v>50</v>
      </c>
      <c r="C18" s="7"/>
      <c r="D18" s="7"/>
      <c r="E18" s="7"/>
      <c r="F18" t="s">
        <v>51</v>
      </c>
      <c r="G18" s="11" t="s">
        <v>52</v>
      </c>
    </row>
    <row r="19" spans="1:7" x14ac:dyDescent="0.25">
      <c r="A19" s="2" t="s">
        <v>53</v>
      </c>
      <c r="B19" s="2" t="s">
        <v>54</v>
      </c>
      <c r="C19" s="7"/>
      <c r="D19" s="7"/>
      <c r="E19" s="7"/>
      <c r="F19" t="s">
        <v>161</v>
      </c>
      <c r="G19" s="11" t="s">
        <v>55</v>
      </c>
    </row>
    <row r="20" spans="1:7" ht="14.4" x14ac:dyDescent="0.3">
      <c r="A20" s="2" t="s">
        <v>56</v>
      </c>
      <c r="B20" s="2" t="s">
        <v>57</v>
      </c>
      <c r="C20" s="7"/>
      <c r="D20" s="7"/>
      <c r="E20" s="7"/>
      <c r="F20" t="s">
        <v>162</v>
      </c>
      <c r="G20" s="12" t="s">
        <v>58</v>
      </c>
    </row>
    <row r="21" spans="1:7" ht="14.4" x14ac:dyDescent="0.3">
      <c r="G21" s="12" t="s">
        <v>59</v>
      </c>
    </row>
    <row r="22" spans="1:7" x14ac:dyDescent="0.25">
      <c r="F22" t="s">
        <v>163</v>
      </c>
    </row>
    <row r="23" spans="1:7" x14ac:dyDescent="0.25">
      <c r="A23" s="2" t="s">
        <v>60</v>
      </c>
      <c r="B23" s="2" t="s">
        <v>165</v>
      </c>
      <c r="C23" s="7"/>
      <c r="D23" s="7"/>
      <c r="E23" s="7"/>
      <c r="F23" t="s">
        <v>164</v>
      </c>
      <c r="G23" s="13" t="s">
        <v>61</v>
      </c>
    </row>
    <row r="24" spans="1:7" x14ac:dyDescent="0.25">
      <c r="A24" s="2" t="s">
        <v>62</v>
      </c>
      <c r="B24" s="2" t="s">
        <v>166</v>
      </c>
      <c r="C24" s="7"/>
      <c r="D24" s="7"/>
      <c r="E24" s="7"/>
      <c r="F24" t="s">
        <v>167</v>
      </c>
      <c r="G24" s="13" t="s">
        <v>63</v>
      </c>
    </row>
    <row r="25" spans="1:7" x14ac:dyDescent="0.25">
      <c r="A25" s="2" t="s">
        <v>64</v>
      </c>
      <c r="B25" s="2" t="s">
        <v>65</v>
      </c>
      <c r="C25" s="7"/>
      <c r="D25" s="7"/>
      <c r="E25" s="7"/>
      <c r="F25" t="s">
        <v>199</v>
      </c>
    </row>
    <row r="26" spans="1:7" x14ac:dyDescent="0.25">
      <c r="F26" t="s">
        <v>168</v>
      </c>
      <c r="G26" s="13" t="s">
        <v>58</v>
      </c>
    </row>
    <row r="27" spans="1:7" x14ac:dyDescent="0.25">
      <c r="A27" s="2" t="s">
        <v>66</v>
      </c>
      <c r="B27" s="2" t="s">
        <v>67</v>
      </c>
      <c r="C27" s="7"/>
      <c r="D27" s="7"/>
      <c r="E27" s="7"/>
      <c r="F27" t="s">
        <v>68</v>
      </c>
      <c r="G27" s="13" t="s">
        <v>46</v>
      </c>
    </row>
    <row r="28" spans="1:7" ht="14.4" x14ac:dyDescent="0.3">
      <c r="A28" s="2" t="s">
        <v>69</v>
      </c>
      <c r="B28" s="2" t="s">
        <v>70</v>
      </c>
      <c r="C28" s="7"/>
      <c r="D28" s="7"/>
      <c r="E28" s="7"/>
      <c r="F28" t="s">
        <v>71</v>
      </c>
      <c r="G28" s="12" t="s">
        <v>28</v>
      </c>
    </row>
    <row r="29" spans="1:7" ht="14.4" x14ac:dyDescent="0.3">
      <c r="B29" t="s">
        <v>72</v>
      </c>
      <c r="F29" t="s">
        <v>169</v>
      </c>
      <c r="G29" s="12" t="s">
        <v>73</v>
      </c>
    </row>
    <row r="30" spans="1:7" x14ac:dyDescent="0.25">
      <c r="F30" t="s">
        <v>174</v>
      </c>
    </row>
    <row r="31" spans="1:7" x14ac:dyDescent="0.25">
      <c r="A31" s="2" t="s">
        <v>74</v>
      </c>
      <c r="B31" s="2" t="s">
        <v>75</v>
      </c>
      <c r="C31" s="7"/>
      <c r="D31" s="7"/>
      <c r="E31" s="7"/>
      <c r="F31" t="s">
        <v>170</v>
      </c>
      <c r="G31" s="13" t="s">
        <v>76</v>
      </c>
    </row>
    <row r="32" spans="1:7" x14ac:dyDescent="0.25">
      <c r="A32" s="2" t="s">
        <v>77</v>
      </c>
      <c r="B32" s="2" t="s">
        <v>78</v>
      </c>
      <c r="C32" s="7"/>
      <c r="D32" s="7"/>
      <c r="E32" s="7"/>
      <c r="F32" t="s">
        <v>171</v>
      </c>
      <c r="G32" s="13"/>
    </row>
    <row r="33" spans="1:7" ht="14.4" x14ac:dyDescent="0.3">
      <c r="F33" t="s">
        <v>172</v>
      </c>
      <c r="G33" s="12" t="s">
        <v>173</v>
      </c>
    </row>
    <row r="34" spans="1:7" x14ac:dyDescent="0.25">
      <c r="G34" s="14">
        <v>1.0125925925925927</v>
      </c>
    </row>
    <row r="35" spans="1:7" x14ac:dyDescent="0.25">
      <c r="F35" t="s">
        <v>175</v>
      </c>
    </row>
    <row r="36" spans="1:7" x14ac:dyDescent="0.25">
      <c r="A36" s="2" t="s">
        <v>49</v>
      </c>
      <c r="B36" s="2" t="s">
        <v>50</v>
      </c>
      <c r="C36" s="7"/>
      <c r="D36" s="7"/>
      <c r="E36" s="7"/>
      <c r="F36" t="s">
        <v>176</v>
      </c>
      <c r="G36" s="11" t="s">
        <v>52</v>
      </c>
    </row>
    <row r="37" spans="1:7" x14ac:dyDescent="0.25">
      <c r="B37" s="2" t="s">
        <v>79</v>
      </c>
      <c r="C37" s="7"/>
      <c r="D37" s="7"/>
      <c r="E37" s="7"/>
      <c r="F37" t="s">
        <v>177</v>
      </c>
    </row>
    <row r="38" spans="1:7" x14ac:dyDescent="0.25">
      <c r="A38" s="2" t="s">
        <v>80</v>
      </c>
      <c r="B38" s="2" t="s">
        <v>81</v>
      </c>
      <c r="C38" s="7"/>
      <c r="D38" s="7"/>
      <c r="E38" s="7"/>
      <c r="F38" t="s">
        <v>82</v>
      </c>
      <c r="G38" s="13" t="s">
        <v>28</v>
      </c>
    </row>
    <row r="39" spans="1:7" x14ac:dyDescent="0.25">
      <c r="A39" s="2" t="s">
        <v>83</v>
      </c>
      <c r="B39" s="2" t="s">
        <v>81</v>
      </c>
      <c r="C39" s="7"/>
      <c r="D39" s="7"/>
      <c r="E39" s="7"/>
      <c r="F39" t="s">
        <v>185</v>
      </c>
      <c r="G39" s="13" t="s">
        <v>28</v>
      </c>
    </row>
    <row r="40" spans="1:7" x14ac:dyDescent="0.25">
      <c r="F40" t="s">
        <v>180</v>
      </c>
    </row>
    <row r="41" spans="1:7" x14ac:dyDescent="0.25">
      <c r="A41" s="2" t="s">
        <v>80</v>
      </c>
      <c r="F41" t="s">
        <v>84</v>
      </c>
      <c r="G41" s="13" t="s">
        <v>28</v>
      </c>
    </row>
    <row r="42" spans="1:7" x14ac:dyDescent="0.25">
      <c r="A42" s="2" t="s">
        <v>66</v>
      </c>
      <c r="B42" s="2" t="s">
        <v>85</v>
      </c>
      <c r="C42" s="7"/>
      <c r="D42" s="7"/>
      <c r="E42" s="7"/>
      <c r="F42" t="s">
        <v>178</v>
      </c>
      <c r="G42" s="11" t="s">
        <v>46</v>
      </c>
    </row>
    <row r="43" spans="1:7" x14ac:dyDescent="0.25">
      <c r="A43" s="2" t="s">
        <v>86</v>
      </c>
      <c r="B43" s="2" t="s">
        <v>179</v>
      </c>
      <c r="C43" s="7"/>
      <c r="D43" s="7"/>
      <c r="E43" s="7"/>
      <c r="F43" t="s">
        <v>87</v>
      </c>
    </row>
    <row r="44" spans="1:7" ht="14.4" x14ac:dyDescent="0.3">
      <c r="F44" t="s">
        <v>88</v>
      </c>
      <c r="G44" s="13" t="s">
        <v>89</v>
      </c>
    </row>
    <row r="45" spans="1:7" ht="14.4" x14ac:dyDescent="0.3">
      <c r="G45" s="12" t="s">
        <v>90</v>
      </c>
    </row>
    <row r="47" spans="1:7" x14ac:dyDescent="0.25">
      <c r="F47" t="s">
        <v>91</v>
      </c>
    </row>
    <row r="48" spans="1:7" x14ac:dyDescent="0.25">
      <c r="F48" t="s">
        <v>92</v>
      </c>
    </row>
    <row r="49" spans="6:7" x14ac:dyDescent="0.25">
      <c r="F49" t="s">
        <v>93</v>
      </c>
      <c r="G49" s="9" t="s">
        <v>94</v>
      </c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5" sqref="C15"/>
    </sheetView>
  </sheetViews>
  <sheetFormatPr defaultRowHeight="13.2" x14ac:dyDescent="0.25"/>
  <cols>
    <col min="1" max="1" width="15.33203125" customWidth="1"/>
    <col min="2" max="2" width="18.77734375" customWidth="1"/>
    <col min="3" max="3" width="12" customWidth="1"/>
    <col min="4" max="4" width="96.77734375" customWidth="1"/>
    <col min="5" max="5" width="17.21875" customWidth="1"/>
  </cols>
  <sheetData>
    <row r="1" spans="1:5" x14ac:dyDescent="0.25">
      <c r="A1" t="s">
        <v>0</v>
      </c>
      <c r="B1" t="s">
        <v>1</v>
      </c>
      <c r="C1" t="s">
        <v>96</v>
      </c>
      <c r="E1" t="s">
        <v>97</v>
      </c>
    </row>
    <row r="2" spans="1:5" x14ac:dyDescent="0.25">
      <c r="A2" t="s">
        <v>95</v>
      </c>
      <c r="E2" t="s">
        <v>95</v>
      </c>
    </row>
    <row r="3" spans="1:5" x14ac:dyDescent="0.25">
      <c r="D3" t="s">
        <v>98</v>
      </c>
    </row>
    <row r="4" spans="1:5" x14ac:dyDescent="0.25">
      <c r="A4" s="2" t="s">
        <v>99</v>
      </c>
      <c r="B4" t="s">
        <v>100</v>
      </c>
      <c r="C4" s="2" t="s">
        <v>101</v>
      </c>
      <c r="D4" t="s">
        <v>102</v>
      </c>
      <c r="E4" s="2" t="s">
        <v>103</v>
      </c>
    </row>
    <row r="5" spans="1:5" x14ac:dyDescent="0.25">
      <c r="A5" s="2" t="s">
        <v>104</v>
      </c>
      <c r="B5" s="2" t="s">
        <v>105</v>
      </c>
      <c r="C5" s="2" t="s">
        <v>101</v>
      </c>
      <c r="D5" t="s">
        <v>181</v>
      </c>
      <c r="E5" s="2" t="s">
        <v>24</v>
      </c>
    </row>
    <row r="6" spans="1:5" x14ac:dyDescent="0.25">
      <c r="A6" s="2" t="s">
        <v>106</v>
      </c>
      <c r="B6" s="2" t="s">
        <v>107</v>
      </c>
      <c r="C6" s="2" t="s">
        <v>101</v>
      </c>
      <c r="D6" t="s">
        <v>108</v>
      </c>
      <c r="E6" s="2" t="s">
        <v>46</v>
      </c>
    </row>
    <row r="7" spans="1:5" x14ac:dyDescent="0.25">
      <c r="A7" s="2" t="s">
        <v>25</v>
      </c>
      <c r="B7" s="2" t="s">
        <v>109</v>
      </c>
      <c r="C7" s="2" t="s">
        <v>101</v>
      </c>
      <c r="D7" t="s">
        <v>182</v>
      </c>
      <c r="E7" s="2" t="s">
        <v>28</v>
      </c>
    </row>
    <row r="8" spans="1:5" x14ac:dyDescent="0.25">
      <c r="D8" t="s">
        <v>183</v>
      </c>
    </row>
    <row r="9" spans="1:5" x14ac:dyDescent="0.25">
      <c r="A9" s="2" t="s">
        <v>25</v>
      </c>
      <c r="B9" s="2" t="s">
        <v>109</v>
      </c>
      <c r="C9" s="2" t="s">
        <v>101</v>
      </c>
      <c r="D9" t="s">
        <v>110</v>
      </c>
      <c r="E9" s="2" t="s">
        <v>28</v>
      </c>
    </row>
    <row r="10" spans="1:5" x14ac:dyDescent="0.25">
      <c r="A10" s="2" t="s">
        <v>111</v>
      </c>
      <c r="B10" s="2" t="s">
        <v>112</v>
      </c>
      <c r="C10" s="2" t="s">
        <v>101</v>
      </c>
      <c r="D10" t="s">
        <v>113</v>
      </c>
      <c r="E10" s="2" t="s">
        <v>24</v>
      </c>
    </row>
    <row r="11" spans="1:5" x14ac:dyDescent="0.25">
      <c r="A11" s="2" t="s">
        <v>114</v>
      </c>
      <c r="B11" s="2" t="s">
        <v>115</v>
      </c>
      <c r="C11" s="2" t="s">
        <v>116</v>
      </c>
      <c r="D11" t="s">
        <v>117</v>
      </c>
      <c r="E11" s="2" t="s">
        <v>118</v>
      </c>
    </row>
    <row r="12" spans="1:5" x14ac:dyDescent="0.25">
      <c r="A12" s="2" t="s">
        <v>119</v>
      </c>
      <c r="B12" s="2" t="s">
        <v>115</v>
      </c>
      <c r="C12" s="2" t="s">
        <v>120</v>
      </c>
      <c r="D12" t="s">
        <v>121</v>
      </c>
      <c r="E12" s="2" t="s">
        <v>122</v>
      </c>
    </row>
    <row r="13" spans="1:5" x14ac:dyDescent="0.25">
      <c r="A13" s="2" t="s">
        <v>123</v>
      </c>
      <c r="B13" s="2" t="s">
        <v>115</v>
      </c>
      <c r="C13" s="2" t="s">
        <v>124</v>
      </c>
      <c r="D13" t="s">
        <v>184</v>
      </c>
      <c r="E13" s="2" t="s">
        <v>125</v>
      </c>
    </row>
    <row r="14" spans="1:5" x14ac:dyDescent="0.25">
      <c r="A14" s="2" t="s">
        <v>119</v>
      </c>
      <c r="B14" s="2" t="s">
        <v>126</v>
      </c>
      <c r="C14" s="2" t="s">
        <v>101</v>
      </c>
      <c r="D14" t="s">
        <v>127</v>
      </c>
      <c r="E14" s="3" t="s">
        <v>128</v>
      </c>
    </row>
    <row r="15" spans="1:5" x14ac:dyDescent="0.25">
      <c r="E15" s="3" t="s">
        <v>129</v>
      </c>
    </row>
    <row r="16" spans="1:5" x14ac:dyDescent="0.25">
      <c r="D16" t="s">
        <v>130</v>
      </c>
    </row>
    <row r="17" spans="1:5" x14ac:dyDescent="0.25">
      <c r="A17" s="2" t="s">
        <v>25</v>
      </c>
      <c r="B17" s="2" t="s">
        <v>131</v>
      </c>
      <c r="C17" s="2" t="s">
        <v>101</v>
      </c>
      <c r="D17" t="s">
        <v>132</v>
      </c>
      <c r="E17" s="2" t="s">
        <v>28</v>
      </c>
    </row>
    <row r="18" spans="1:5" x14ac:dyDescent="0.25">
      <c r="A18" s="2" t="s">
        <v>135</v>
      </c>
      <c r="B18" s="2" t="s">
        <v>136</v>
      </c>
      <c r="C18" s="2" t="s">
        <v>101</v>
      </c>
      <c r="D18" t="s">
        <v>133</v>
      </c>
      <c r="E18" s="2" t="s">
        <v>134</v>
      </c>
    </row>
    <row r="19" spans="1:5" x14ac:dyDescent="0.25">
      <c r="A19" s="2" t="s">
        <v>114</v>
      </c>
      <c r="B19" s="2" t="s">
        <v>115</v>
      </c>
      <c r="C19" s="2" t="s">
        <v>116</v>
      </c>
      <c r="D19" t="s">
        <v>186</v>
      </c>
      <c r="E19" s="2" t="s">
        <v>118</v>
      </c>
    </row>
    <row r="20" spans="1:5" x14ac:dyDescent="0.25">
      <c r="A20" s="2" t="s">
        <v>137</v>
      </c>
      <c r="B20" s="2" t="s">
        <v>115</v>
      </c>
      <c r="C20" s="2" t="s">
        <v>116</v>
      </c>
      <c r="D20" t="s">
        <v>138</v>
      </c>
      <c r="E20" s="2" t="s">
        <v>118</v>
      </c>
    </row>
    <row r="21" spans="1:5" x14ac:dyDescent="0.25">
      <c r="A21" s="2" t="s">
        <v>140</v>
      </c>
      <c r="B21" s="2" t="s">
        <v>115</v>
      </c>
      <c r="C21" s="2" t="s">
        <v>120</v>
      </c>
      <c r="D21" t="s">
        <v>139</v>
      </c>
      <c r="E21" s="2" t="s">
        <v>122</v>
      </c>
    </row>
    <row r="22" spans="1:5" x14ac:dyDescent="0.25">
      <c r="A22" s="2" t="s">
        <v>66</v>
      </c>
      <c r="B22" t="s">
        <v>141</v>
      </c>
      <c r="C22" s="2" t="s">
        <v>101</v>
      </c>
      <c r="D22" t="s">
        <v>142</v>
      </c>
      <c r="E22" s="2" t="s">
        <v>143</v>
      </c>
    </row>
    <row r="23" spans="1:5" x14ac:dyDescent="0.25">
      <c r="A23" s="2" t="s">
        <v>144</v>
      </c>
      <c r="B23" s="2" t="s">
        <v>145</v>
      </c>
      <c r="D23" t="s">
        <v>146</v>
      </c>
    </row>
    <row r="24" spans="1:5" x14ac:dyDescent="0.25">
      <c r="D24" t="s">
        <v>147</v>
      </c>
      <c r="E24" s="4" t="s">
        <v>148</v>
      </c>
    </row>
    <row r="25" spans="1:5" x14ac:dyDescent="0.25">
      <c r="E25" s="3" t="s">
        <v>149</v>
      </c>
    </row>
    <row r="26" spans="1:5" x14ac:dyDescent="0.25">
      <c r="D26" t="s">
        <v>150</v>
      </c>
    </row>
    <row r="27" spans="1:5" x14ac:dyDescent="0.25">
      <c r="A27" s="2" t="s">
        <v>151</v>
      </c>
      <c r="B27" s="2" t="s">
        <v>152</v>
      </c>
      <c r="C27" s="2" t="s">
        <v>153</v>
      </c>
      <c r="D27" t="s">
        <v>187</v>
      </c>
      <c r="E27" s="2" t="s">
        <v>154</v>
      </c>
    </row>
    <row r="29" spans="1:5" x14ac:dyDescent="0.25">
      <c r="A29" s="2" t="s">
        <v>155</v>
      </c>
      <c r="B29" s="2" t="s">
        <v>115</v>
      </c>
      <c r="C29" s="2" t="s">
        <v>156</v>
      </c>
      <c r="D29" t="s">
        <v>188</v>
      </c>
      <c r="E29" s="2" t="s">
        <v>157</v>
      </c>
    </row>
    <row r="32" spans="1:5" x14ac:dyDescent="0.25">
      <c r="A32" s="5">
        <v>1697</v>
      </c>
      <c r="C32" t="s">
        <v>158</v>
      </c>
    </row>
    <row r="33" spans="1:4" x14ac:dyDescent="0.25">
      <c r="A33" s="5"/>
      <c r="D33" t="s">
        <v>159</v>
      </c>
    </row>
    <row r="34" spans="1:4" x14ac:dyDescent="0.25">
      <c r="A34" t="s">
        <v>189</v>
      </c>
    </row>
    <row r="35" spans="1:4" x14ac:dyDescent="0.25">
      <c r="C35">
        <v>90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Sue</cp:lastModifiedBy>
  <cp:lastPrinted>2020-04-12T11:41:22Z</cp:lastPrinted>
  <dcterms:created xsi:type="dcterms:W3CDTF">2020-02-26T14:19:44Z</dcterms:created>
  <dcterms:modified xsi:type="dcterms:W3CDTF">2020-04-21T20:33:20Z</dcterms:modified>
</cp:coreProperties>
</file>